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5\GAZ\POJEDYNCZE\Miasto Koło\Dokumentacja\"/>
    </mc:Choice>
  </mc:AlternateContent>
  <xr:revisionPtr revIDLastSave="0" documentId="13_ncr:1_{1F376546-26BA-4C41-91FB-D5F408365D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Arkusz1!$A$5:$K$11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I20" i="1"/>
  <c r="G26" i="1"/>
  <c r="F7" i="1"/>
  <c r="F8" i="1"/>
  <c r="F9" i="1"/>
  <c r="F10" i="1"/>
  <c r="F11" i="1"/>
  <c r="F12" i="1" l="1"/>
  <c r="F39" i="1"/>
  <c r="F40" i="1"/>
  <c r="F38" i="1"/>
  <c r="G31" i="1" l="1"/>
  <c r="E38" i="1"/>
  <c r="E39" i="1"/>
  <c r="E40" i="1"/>
  <c r="G19" i="1" l="1"/>
  <c r="I19" i="1" s="1"/>
  <c r="G18" i="1"/>
  <c r="G17" i="1"/>
  <c r="G20" i="1" l="1"/>
  <c r="G32" i="1" s="1"/>
  <c r="I18" i="1"/>
  <c r="J18" i="1" s="1"/>
  <c r="I17" i="1"/>
  <c r="J17" i="1" s="1"/>
  <c r="J19" i="1"/>
  <c r="I32" i="1" l="1"/>
  <c r="H8" i="1"/>
  <c r="J32" i="1" l="1"/>
  <c r="I8" i="1"/>
  <c r="H7" i="1"/>
  <c r="I7" i="1" s="1"/>
  <c r="H10" i="1"/>
  <c r="I10" i="1" s="1"/>
  <c r="G40" i="1" l="1"/>
  <c r="G39" i="1"/>
  <c r="H9" i="1" l="1"/>
  <c r="I40" i="1"/>
  <c r="J40" i="1" s="1"/>
  <c r="I9" i="1" l="1"/>
  <c r="H11" i="1" l="1"/>
  <c r="H12" i="1" s="1"/>
  <c r="I31" i="1" s="1"/>
  <c r="I11" i="1" l="1"/>
  <c r="I12" i="1" l="1"/>
  <c r="J31" i="1" s="1"/>
  <c r="G33" i="1"/>
  <c r="G34" i="1" s="1"/>
  <c r="I26" i="1"/>
  <c r="J26" i="1" s="1"/>
  <c r="J33" i="1" s="1"/>
  <c r="J34" i="1" l="1"/>
  <c r="I33" i="1"/>
  <c r="I34" i="1" s="1"/>
  <c r="I39" i="1"/>
  <c r="J39" i="1" s="1"/>
  <c r="G38" i="1" l="1"/>
  <c r="G41" i="1" s="1"/>
  <c r="G45" i="1" s="1"/>
  <c r="I38" i="1" l="1"/>
  <c r="I41" i="1" s="1"/>
  <c r="J38" i="1" l="1"/>
  <c r="J41" i="1" l="1"/>
  <c r="J45" i="1" s="1"/>
  <c r="I45" i="1" l="1"/>
</calcChain>
</file>

<file path=xl/sharedStrings.xml><?xml version="1.0" encoding="utf-8"?>
<sst xmlns="http://schemas.openxmlformats.org/spreadsheetml/2006/main" count="81" uniqueCount="66">
  <si>
    <t>Nazwa opłaty</t>
  </si>
  <si>
    <t>Stawka podatku VAT %</t>
  </si>
  <si>
    <t>Zamówienie podstawowe zł brutto</t>
  </si>
  <si>
    <t>Rozliczenie wg cen taryfowych/konkurencyjnych</t>
  </si>
  <si>
    <t>Podatek VAT zł</t>
  </si>
  <si>
    <t>Stawka jednostkowa  (dla J.M z kol.3) zł netto</t>
  </si>
  <si>
    <t>Podatek VAT zł (kol. 5 x 23%)</t>
  </si>
  <si>
    <t>Zamówienie podstawowe zł brutto (kol. 5 +7)</t>
  </si>
  <si>
    <t xml:space="preserve">Ilość j.m.
</t>
  </si>
  <si>
    <t>Grupa taryfowa  oraz jednostka miary</t>
  </si>
  <si>
    <t xml:space="preserve">Ilość miesięcy </t>
  </si>
  <si>
    <t>Paliwo gazowe w podziale na płatnika podatku akcyzowego   oraz jednostka miary</t>
  </si>
  <si>
    <t>Wartość zamówienia podstawowego zł netto (kol. 3 x 4)</t>
  </si>
  <si>
    <t>2. Wyliczenie zakupu paliwa gazowego dla zamówienia podstawowego:</t>
  </si>
  <si>
    <t>Podatek VAT zł (kol. 1 x 23%)</t>
  </si>
  <si>
    <t>Zamówienie podstawowe zł brutto (kol. 1 +3)</t>
  </si>
  <si>
    <t xml:space="preserve">Wartość zamówienia podstawowego zł netto </t>
  </si>
  <si>
    <t xml:space="preserve">Podatek VAT zł </t>
  </si>
  <si>
    <t>Nazwa opłat</t>
  </si>
  <si>
    <t>Ilość kWh</t>
  </si>
  <si>
    <t>Cena jednostkowa dla zakupu paliwa gazowego zł</t>
  </si>
  <si>
    <t>Wartość zamówienia podstawowego zł netto</t>
  </si>
  <si>
    <t>Podsumowanie prawa opcji dla całego zamówienia:</t>
  </si>
  <si>
    <t>x</t>
  </si>
  <si>
    <t>Podsumowanie wartości dla tabeli nr 2:</t>
  </si>
  <si>
    <t>3. Wyliczenie wartości usługi dystrybucji z uwzględnieniem wartości prawa opcji dla zakupu paliwa gazowego*:</t>
  </si>
  <si>
    <t>4. Podsumowanie wartości:</t>
  </si>
  <si>
    <t>Podsumowanie wartości dla tabeli nr 4:</t>
  </si>
  <si>
    <t>5 Wyliczenie prawa opcji (10% wartości zamówienia podstawowego wg ilości paliwa gazowego dla zakupu paliwa gazowego):</t>
  </si>
  <si>
    <t>Wyliczenie wartości dla tabeli nr 3:</t>
  </si>
  <si>
    <t>Wartość zamówienia  wyliczona przez Zamawiającego zł netto</t>
  </si>
  <si>
    <t>Zakup paliwa gazowego wraz z prawem opcji 10% oraz wartość usługi dystrybucji wyliczona przez Zamawiającego:</t>
  </si>
  <si>
    <t>Wartość zamówienia zł netto</t>
  </si>
  <si>
    <t>Zamówienie  zł brutto</t>
  </si>
  <si>
    <t>1. Opłata handlowa (przepisane sumy z tabeli nr 1 powyżej):</t>
  </si>
  <si>
    <t>2. Zakup paliwa gazowego (przepisane sumy z tabeli nr 2 powyżej):</t>
  </si>
  <si>
    <t>3. Usługa dystrybucji (przepisane kwoty z tabeli nr 3 powyżej):</t>
  </si>
  <si>
    <t>6. Podsumowanie wartości zamówienia podstawowego wraz z prawem opcji (przepisanie sumy z tabeli z pkt 4 i 5 powyżej):</t>
  </si>
  <si>
    <t>Kalkulator może być pomocniczo wykorzystany przez wykonawcę do wyliczenia wartości oferty, przy czym wyliczenia z kalkulatora nie stanowią podstawy do jakichkolwiek roszczeń wykonawcy w stosunku do zamawiającego i sam kalkulator nie stanowi załącznika do oferty.</t>
  </si>
  <si>
    <t>Wszystkie opłaty dystrybucyjne  wynikające z taryfy dystrybucyjnej PSG Sp. z o.o.</t>
  </si>
  <si>
    <t>*Zamawiający wyliczył wartość dystrybucji netto na podstawie taryfy PSG Sp. z o.o. oraz obowiązujących przepisów prawa. Wykonawca nie dokonuje zmiany wartości dystrybucji.</t>
  </si>
  <si>
    <t>Stawka jednostkowa  (dla J.M z kol. 4) zł netto</t>
  </si>
  <si>
    <t>Podatek VAT zł (kol. 6 x 23%)</t>
  </si>
  <si>
    <t>Podsumowanie  wartości dla tabeli nr 1:</t>
  </si>
  <si>
    <t>1. Wyliczenie opłaty abonamentowej (taryfa) i handlowej (konkurencja) dla zamówienia podstawowego:</t>
  </si>
  <si>
    <t>Podatek akcyzowy</t>
  </si>
  <si>
    <t>zw</t>
  </si>
  <si>
    <t>taryfa od W-1 do W-4</t>
  </si>
  <si>
    <t>Wartość zamówienia podstawowego zł netto (kol. 2 x 3 x 4)</t>
  </si>
  <si>
    <t>Załącznik nr 3.1 do SWZ - kalkulator</t>
  </si>
  <si>
    <t>Zamówienie podstawowe zł brutto (kol. 5 + 7)</t>
  </si>
  <si>
    <t xml:space="preserve"> </t>
  </si>
  <si>
    <t>W-5.1 abonamentowa</t>
  </si>
  <si>
    <t>W - 4 handlowa</t>
  </si>
  <si>
    <t>W - 4 abonamentowa</t>
  </si>
  <si>
    <t>W-3.6 handlowa</t>
  </si>
  <si>
    <t>W-5.1 handlowa</t>
  </si>
  <si>
    <t>1. Ilość paliwa gazowego kWh</t>
  </si>
  <si>
    <t>2. Ilość paliwa gazowego kWh</t>
  </si>
  <si>
    <t>3. Ilość paliwa gazowego kWh</t>
  </si>
  <si>
    <t>1. zakup paliwa gazowego 10% od ilości (kWh) paliwa dla zamówienia podstawowego (tabela nr 2 pkt 1 powyżej):</t>
  </si>
  <si>
    <t>2. zakup paliwa gazowego 10% od ilości (kWh) paliwa dla zamówienia podstawowego (tabela nr 2 pkt 2 powyżej):</t>
  </si>
  <si>
    <t>3. zakup paliwa gazowego 10% od ilości (kWh) paliwa dla zamówienia podstawowego (tabela nr 2 pkt 3 powyżej):</t>
  </si>
  <si>
    <t>taryfa W-5.1</t>
  </si>
  <si>
    <t>konk. od W-1 do W-5.1</t>
  </si>
  <si>
    <t>,,Kompleksowa dostawa gazu ziemnego wysokometanowego (grupa E) dla Gminy Miejskiej Koło i jej jednostek organizacyjnych  na okres od 01.06.2025 r. do 31.05.2026 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</si>
</sst>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charset val="238"/>
      <scheme val="major"/>
    </font>
    <font>
      <sz val="8"/>
      <name val="Calibri"/>
      <family val="2"/>
      <scheme val="minor"/>
    </font>
    <font>
      <sz val="9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3" fontId="3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center" vertical="center" wrapText="1"/>
    </xf>
    <xf numFmtId="0" fontId="5" fillId="0" borderId="0" xfId="0" applyFont="1" applyAlignment="1" applyProtection="1">
      <alignment horizontal="left" vertical="center"/>
      <protection locked="0"/>
    </xf>
    <xf numFmtId="4" fontId="6" fillId="0" borderId="0" xfId="0" applyNumberFormat="1" applyFont="1" applyAlignment="1">
      <alignment horizontal="righ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3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1" xfId="0" applyFont="1" applyBorder="1" applyAlignment="1" applyProtection="1">
      <alignment horizontal="right" vertical="center" wrapText="1"/>
      <protection locked="0"/>
    </xf>
    <xf numFmtId="166" fontId="1" fillId="2" borderId="0" xfId="0" applyNumberFormat="1" applyFont="1" applyFill="1" applyAlignment="1">
      <alignment horizontal="right" vertical="center" wrapText="1"/>
    </xf>
    <xf numFmtId="166" fontId="1" fillId="2" borderId="0" xfId="0" applyNumberFormat="1" applyFont="1" applyFill="1" applyAlignment="1">
      <alignment horizontal="left" vertical="center" wrapText="1"/>
    </xf>
    <xf numFmtId="3" fontId="4" fillId="0" borderId="1" xfId="0" applyNumberFormat="1" applyFont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0" xfId="0" applyNumberFormat="1" applyFont="1" applyFill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165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6" fillId="2" borderId="0" xfId="0" applyNumberFormat="1" applyFont="1" applyFill="1" applyAlignment="1">
      <alignment horizontal="left" vertical="center" wrapText="1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3" fontId="4" fillId="0" borderId="4" xfId="0" applyNumberFormat="1" applyFont="1" applyBorder="1" applyAlignment="1" applyProtection="1">
      <alignment horizontal="right" vertical="center"/>
      <protection locked="0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4218714c2b0952f4/Desktop/Gmina%20Miejska%20Ko&#322;o/wyliczenie%20us&#322;ugi%20dystrybucji%20-%20wg%20cen%20taryfowych%20i%20konk%5e.xlsx" TargetMode="External"/><Relationship Id="rId1" Type="http://schemas.openxmlformats.org/officeDocument/2006/relationships/externalLinkPath" Target="https://d.docs.live.net/4218714c2b0952f4/Desktop/Gmina%20Miejska%20Ko&#322;o/wyliczenie%20us&#322;ugi%20dystrybucji%20-%20wg%20cen%20taryfowych%20i%20konk%5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ZNAŃ"/>
    </sheetNames>
    <sheetDataSet>
      <sheetData sheetId="0">
        <row r="11">
          <cell r="I11">
            <v>109079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topLeftCell="A37" workbookViewId="0">
      <selection activeCell="G34" sqref="G34"/>
    </sheetView>
  </sheetViews>
  <sheetFormatPr defaultColWidth="8.88671875" defaultRowHeight="12" x14ac:dyDescent="0.3"/>
  <cols>
    <col min="1" max="1" width="31.33203125" style="1" customWidth="1"/>
    <col min="2" max="2" width="9.21875" style="1" customWidth="1"/>
    <col min="3" max="3" width="19" style="2" customWidth="1"/>
    <col min="4" max="4" width="20.6640625" style="3" customWidth="1"/>
    <col min="5" max="5" width="9.5546875" style="3" customWidth="1"/>
    <col min="6" max="6" width="13.109375" style="4" customWidth="1"/>
    <col min="7" max="7" width="12.88671875" style="4" customWidth="1"/>
    <col min="8" max="8" width="11.33203125" style="5" customWidth="1"/>
    <col min="9" max="9" width="13" style="3" customWidth="1"/>
    <col min="10" max="10" width="13.5546875" style="3" customWidth="1"/>
    <col min="11" max="11" width="9.44140625" style="3" customWidth="1"/>
    <col min="12" max="16384" width="8.88671875" style="3"/>
  </cols>
  <sheetData>
    <row r="1" spans="1:14" ht="21.6" customHeight="1" x14ac:dyDescent="0.3">
      <c r="H1" s="54" t="s">
        <v>49</v>
      </c>
      <c r="I1" s="54"/>
      <c r="J1" s="54"/>
      <c r="K1" s="54"/>
    </row>
    <row r="2" spans="1:14" ht="46.2" customHeight="1" x14ac:dyDescent="0.3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4" ht="24" customHeight="1" x14ac:dyDescent="0.3">
      <c r="A3" s="55"/>
      <c r="B3" s="55"/>
      <c r="C3" s="55"/>
    </row>
    <row r="4" spans="1:14" s="40" customFormat="1" ht="13.95" customHeight="1" x14ac:dyDescent="0.3">
      <c r="A4" s="57" t="s">
        <v>44</v>
      </c>
      <c r="B4" s="57"/>
      <c r="C4" s="57"/>
      <c r="D4" s="57"/>
      <c r="E4" s="57"/>
      <c r="F4" s="57"/>
      <c r="G4" s="57"/>
      <c r="H4" s="57"/>
      <c r="I4" s="57"/>
      <c r="J4" s="51"/>
      <c r="K4" s="39"/>
    </row>
    <row r="5" spans="1:14" ht="60" x14ac:dyDescent="0.3">
      <c r="A5" s="56" t="s">
        <v>9</v>
      </c>
      <c r="B5" s="56"/>
      <c r="C5" s="7" t="s">
        <v>8</v>
      </c>
      <c r="D5" s="7" t="s">
        <v>10</v>
      </c>
      <c r="E5" s="8" t="s">
        <v>41</v>
      </c>
      <c r="F5" s="9" t="s">
        <v>48</v>
      </c>
      <c r="G5" s="7" t="s">
        <v>1</v>
      </c>
      <c r="H5" s="7" t="s">
        <v>42</v>
      </c>
      <c r="I5" s="7" t="s">
        <v>50</v>
      </c>
      <c r="N5" s="3" t="s">
        <v>51</v>
      </c>
    </row>
    <row r="6" spans="1:14" s="11" customFormat="1" ht="19.2" customHeight="1" x14ac:dyDescent="0.3">
      <c r="A6" s="52">
        <v>1</v>
      </c>
      <c r="B6" s="52"/>
      <c r="C6" s="36">
        <v>2</v>
      </c>
      <c r="D6" s="10">
        <v>3</v>
      </c>
      <c r="E6" s="9">
        <v>4</v>
      </c>
      <c r="F6" s="10">
        <v>5</v>
      </c>
      <c r="G6" s="10">
        <v>6</v>
      </c>
      <c r="H6" s="10">
        <v>7</v>
      </c>
      <c r="I6" s="10">
        <v>8</v>
      </c>
    </row>
    <row r="7" spans="1:14" s="49" customFormat="1" ht="12" customHeight="1" x14ac:dyDescent="0.3">
      <c r="A7" s="89" t="s">
        <v>52</v>
      </c>
      <c r="B7" s="90"/>
      <c r="C7" s="50">
        <v>2</v>
      </c>
      <c r="D7" s="48">
        <v>12</v>
      </c>
      <c r="E7" s="46"/>
      <c r="F7" s="47">
        <f t="shared" ref="F7:F11" si="0">ROUND(C7*D7*E7,2)</f>
        <v>0</v>
      </c>
      <c r="G7" s="47">
        <v>23</v>
      </c>
      <c r="H7" s="47">
        <f>ROUND(F7*0.23,2)</f>
        <v>0</v>
      </c>
      <c r="I7" s="47">
        <f>F7+H7</f>
        <v>0</v>
      </c>
    </row>
    <row r="8" spans="1:14" s="11" customFormat="1" ht="12" customHeight="1" x14ac:dyDescent="0.3">
      <c r="A8" s="89" t="s">
        <v>56</v>
      </c>
      <c r="B8" s="90"/>
      <c r="C8" s="13">
        <v>1</v>
      </c>
      <c r="D8" s="37">
        <v>12</v>
      </c>
      <c r="E8" s="46"/>
      <c r="F8" s="47">
        <f t="shared" si="0"/>
        <v>0</v>
      </c>
      <c r="G8" s="15">
        <v>23</v>
      </c>
      <c r="H8" s="15">
        <f t="shared" ref="H8" si="1">ROUND(F8*0.23,2)</f>
        <v>0</v>
      </c>
      <c r="I8" s="15">
        <f t="shared" ref="I8" si="2">F8+H8</f>
        <v>0</v>
      </c>
    </row>
    <row r="9" spans="1:14" s="16" customFormat="1" x14ac:dyDescent="0.3">
      <c r="A9" s="91" t="s">
        <v>54</v>
      </c>
      <c r="B9" s="92"/>
      <c r="C9" s="38">
        <v>2</v>
      </c>
      <c r="D9" s="48">
        <v>12</v>
      </c>
      <c r="E9" s="14"/>
      <c r="F9" s="47">
        <f t="shared" si="0"/>
        <v>0</v>
      </c>
      <c r="G9" s="15">
        <v>23</v>
      </c>
      <c r="H9" s="15">
        <f t="shared" ref="H9:H11" si="3">ROUND(F9*0.23,2)</f>
        <v>0</v>
      </c>
      <c r="I9" s="15">
        <f t="shared" ref="I9:I11" si="4">F9+H9</f>
        <v>0</v>
      </c>
    </row>
    <row r="10" spans="1:14" s="44" customFormat="1" x14ac:dyDescent="0.3">
      <c r="A10" s="89" t="s">
        <v>53</v>
      </c>
      <c r="B10" s="90"/>
      <c r="C10" s="45">
        <v>1</v>
      </c>
      <c r="D10" s="37">
        <v>12</v>
      </c>
      <c r="E10" s="14"/>
      <c r="F10" s="47">
        <f t="shared" si="0"/>
        <v>0</v>
      </c>
      <c r="G10" s="47">
        <v>23</v>
      </c>
      <c r="H10" s="47">
        <f t="shared" ref="H10" si="5">ROUND(F10*0.23,2)</f>
        <v>0</v>
      </c>
      <c r="I10" s="47">
        <f t="shared" ref="I10" si="6">F10+H10</f>
        <v>0</v>
      </c>
    </row>
    <row r="11" spans="1:14" s="44" customFormat="1" x14ac:dyDescent="0.3">
      <c r="A11" s="89" t="s">
        <v>55</v>
      </c>
      <c r="B11" s="90"/>
      <c r="C11" s="45">
        <v>1</v>
      </c>
      <c r="D11" s="48">
        <v>12</v>
      </c>
      <c r="E11" s="46"/>
      <c r="F11" s="47">
        <f t="shared" si="0"/>
        <v>0</v>
      </c>
      <c r="G11" s="47">
        <v>23</v>
      </c>
      <c r="H11" s="47">
        <f t="shared" si="3"/>
        <v>0</v>
      </c>
      <c r="I11" s="47">
        <f t="shared" si="4"/>
        <v>0</v>
      </c>
    </row>
    <row r="12" spans="1:14" x14ac:dyDescent="0.3">
      <c r="A12" s="86" t="s">
        <v>43</v>
      </c>
      <c r="B12" s="87"/>
      <c r="C12" s="87"/>
      <c r="D12" s="88"/>
      <c r="E12" s="17" t="s">
        <v>23</v>
      </c>
      <c r="F12" s="17">
        <f>SUM(F7:F11)</f>
        <v>0</v>
      </c>
      <c r="G12" s="17" t="s">
        <v>23</v>
      </c>
      <c r="H12" s="17">
        <f>SUM(H7:H11)</f>
        <v>0</v>
      </c>
      <c r="I12" s="17">
        <f>SUM(I7:I11)</f>
        <v>0</v>
      </c>
    </row>
    <row r="13" spans="1:14" x14ac:dyDescent="0.3">
      <c r="A13" s="2"/>
      <c r="B13" s="2"/>
      <c r="D13" s="2"/>
      <c r="E13" s="2"/>
      <c r="F13" s="2"/>
      <c r="G13" s="18"/>
      <c r="H13" s="2"/>
      <c r="I13" s="2"/>
      <c r="J13" s="2"/>
    </row>
    <row r="14" spans="1:14" x14ac:dyDescent="0.3">
      <c r="A14" s="19" t="s">
        <v>13</v>
      </c>
      <c r="B14" s="19"/>
      <c r="C14" s="21"/>
      <c r="D14" s="22"/>
      <c r="E14" s="22"/>
      <c r="F14" s="1"/>
      <c r="G14" s="6"/>
      <c r="H14" s="6"/>
      <c r="I14" s="6"/>
      <c r="J14" s="6"/>
      <c r="K14" s="16"/>
    </row>
    <row r="15" spans="1:14" ht="48" x14ac:dyDescent="0.3">
      <c r="A15" s="7" t="s">
        <v>11</v>
      </c>
      <c r="B15" s="7" t="s">
        <v>45</v>
      </c>
      <c r="C15" s="7" t="s">
        <v>3</v>
      </c>
      <c r="D15" s="82" t="s">
        <v>8</v>
      </c>
      <c r="E15" s="83"/>
      <c r="F15" s="7" t="s">
        <v>5</v>
      </c>
      <c r="G15" s="9" t="s">
        <v>12</v>
      </c>
      <c r="H15" s="7" t="s">
        <v>1</v>
      </c>
      <c r="I15" s="7" t="s">
        <v>6</v>
      </c>
      <c r="J15" s="7" t="s">
        <v>7</v>
      </c>
      <c r="L15" s="44"/>
    </row>
    <row r="16" spans="1:14" ht="10.199999999999999" customHeight="1" x14ac:dyDescent="0.3">
      <c r="A16" s="10">
        <v>1</v>
      </c>
      <c r="B16" s="10"/>
      <c r="C16" s="10">
        <v>2</v>
      </c>
      <c r="D16" s="84">
        <v>3</v>
      </c>
      <c r="E16" s="85"/>
      <c r="F16" s="10">
        <v>4</v>
      </c>
      <c r="G16" s="10">
        <v>5</v>
      </c>
      <c r="H16" s="10">
        <v>6</v>
      </c>
      <c r="I16" s="10">
        <v>7</v>
      </c>
      <c r="J16" s="10">
        <v>8</v>
      </c>
    </row>
    <row r="17" spans="1:11" x14ac:dyDescent="0.3">
      <c r="A17" s="3" t="s">
        <v>57</v>
      </c>
      <c r="B17" s="12" t="s">
        <v>46</v>
      </c>
      <c r="C17" s="41" t="s">
        <v>47</v>
      </c>
      <c r="D17" s="80">
        <v>171358</v>
      </c>
      <c r="E17" s="81"/>
      <c r="F17" s="42"/>
      <c r="G17" s="15">
        <f>ROUND(D17*F17,2)</f>
        <v>0</v>
      </c>
      <c r="H17" s="15">
        <v>23</v>
      </c>
      <c r="I17" s="15">
        <f>ROUND(G17*0.23,2)</f>
        <v>0</v>
      </c>
      <c r="J17" s="15">
        <f>G17+I17</f>
        <v>0</v>
      </c>
    </row>
    <row r="18" spans="1:11" ht="14.4" customHeight="1" x14ac:dyDescent="0.3">
      <c r="A18" s="12" t="s">
        <v>58</v>
      </c>
      <c r="B18" s="12" t="s">
        <v>46</v>
      </c>
      <c r="C18" s="41" t="s">
        <v>63</v>
      </c>
      <c r="D18" s="80">
        <v>476578</v>
      </c>
      <c r="E18" s="81"/>
      <c r="F18" s="42"/>
      <c r="G18" s="15">
        <f>ROUND(D18*F18,2)</f>
        <v>0</v>
      </c>
      <c r="H18" s="15">
        <v>23</v>
      </c>
      <c r="I18" s="15">
        <f t="shared" ref="I18:I19" si="7">ROUND(G18*0.23,2)</f>
        <v>0</v>
      </c>
      <c r="J18" s="15">
        <f t="shared" ref="J18:J19" si="8">G18+I18</f>
        <v>0</v>
      </c>
    </row>
    <row r="19" spans="1:11" x14ac:dyDescent="0.3">
      <c r="A19" s="12" t="s">
        <v>59</v>
      </c>
      <c r="B19" s="12" t="s">
        <v>46</v>
      </c>
      <c r="C19" s="41" t="s">
        <v>64</v>
      </c>
      <c r="D19" s="80">
        <v>463736</v>
      </c>
      <c r="E19" s="81"/>
      <c r="F19" s="42"/>
      <c r="G19" s="15">
        <f>ROUND(D19*F19,2)</f>
        <v>0</v>
      </c>
      <c r="H19" s="15">
        <v>23</v>
      </c>
      <c r="I19" s="15">
        <f t="shared" si="7"/>
        <v>0</v>
      </c>
      <c r="J19" s="15">
        <f t="shared" si="8"/>
        <v>0</v>
      </c>
    </row>
    <row r="20" spans="1:11" x14ac:dyDescent="0.3">
      <c r="A20" s="79" t="s">
        <v>24</v>
      </c>
      <c r="B20" s="79"/>
      <c r="C20" s="79"/>
      <c r="D20" s="79"/>
      <c r="E20" s="79"/>
      <c r="F20" s="79"/>
      <c r="G20" s="17">
        <f>SUM(G17:G19)</f>
        <v>0</v>
      </c>
      <c r="H20" s="17" t="s">
        <v>23</v>
      </c>
      <c r="I20" s="17">
        <f>SUM(I17:I19)</f>
        <v>0</v>
      </c>
      <c r="J20" s="17">
        <f>SUM(J17:J19)</f>
        <v>0</v>
      </c>
    </row>
    <row r="21" spans="1:11" x14ac:dyDescent="0.3">
      <c r="A21" s="19"/>
      <c r="B21" s="19"/>
      <c r="C21" s="19"/>
      <c r="D21" s="19"/>
      <c r="E21" s="19"/>
      <c r="F21" s="19"/>
      <c r="G21" s="20"/>
      <c r="H21" s="20"/>
      <c r="I21" s="20"/>
      <c r="J21" s="20"/>
    </row>
    <row r="22" spans="1:11" x14ac:dyDescent="0.3">
      <c r="A22" s="16"/>
      <c r="B22" s="16"/>
      <c r="C22" s="16"/>
      <c r="D22" s="16"/>
      <c r="E22" s="16"/>
      <c r="F22" s="16"/>
      <c r="G22" s="20"/>
      <c r="H22" s="20"/>
      <c r="I22" s="20"/>
      <c r="J22" s="20"/>
      <c r="K22" s="16"/>
    </row>
    <row r="23" spans="1:11" x14ac:dyDescent="0.3">
      <c r="A23" s="59" t="s">
        <v>25</v>
      </c>
      <c r="B23" s="59"/>
      <c r="C23" s="59"/>
      <c r="D23" s="59"/>
      <c r="E23" s="59"/>
      <c r="F23" s="59"/>
      <c r="G23" s="59"/>
      <c r="H23" s="59"/>
      <c r="I23" s="59"/>
      <c r="J23" s="59"/>
    </row>
    <row r="24" spans="1:11" ht="60" x14ac:dyDescent="0.3">
      <c r="A24" s="56" t="s">
        <v>39</v>
      </c>
      <c r="B24" s="56"/>
      <c r="C24" s="56"/>
      <c r="D24" s="56"/>
      <c r="E24" s="56"/>
      <c r="F24" s="56"/>
      <c r="G24" s="9" t="s">
        <v>30</v>
      </c>
      <c r="H24" s="7" t="s">
        <v>1</v>
      </c>
      <c r="I24" s="7" t="s">
        <v>14</v>
      </c>
      <c r="J24" s="7" t="s">
        <v>15</v>
      </c>
      <c r="K24" s="16"/>
    </row>
    <row r="25" spans="1:11" x14ac:dyDescent="0.3">
      <c r="A25" s="56"/>
      <c r="B25" s="56"/>
      <c r="C25" s="56"/>
      <c r="D25" s="56"/>
      <c r="E25" s="56"/>
      <c r="F25" s="56"/>
      <c r="G25" s="10">
        <v>1</v>
      </c>
      <c r="H25" s="10">
        <v>2</v>
      </c>
      <c r="I25" s="10">
        <v>3</v>
      </c>
      <c r="J25" s="10">
        <v>4</v>
      </c>
    </row>
    <row r="26" spans="1:11" x14ac:dyDescent="0.3">
      <c r="A26" s="58" t="s">
        <v>29</v>
      </c>
      <c r="B26" s="59"/>
      <c r="C26" s="59"/>
      <c r="D26" s="59"/>
      <c r="E26" s="59"/>
      <c r="F26" s="60"/>
      <c r="G26" s="17">
        <f>[1]POZNAŃ!$I$11</f>
        <v>109079</v>
      </c>
      <c r="H26" s="17">
        <v>23</v>
      </c>
      <c r="I26" s="17">
        <f>ROUND(G26*0.23,2)</f>
        <v>25088.17</v>
      </c>
      <c r="J26" s="17">
        <f>G26+I26</f>
        <v>134167.16999999998</v>
      </c>
    </row>
    <row r="27" spans="1:11" x14ac:dyDescent="0.3">
      <c r="A27" s="55" t="s">
        <v>40</v>
      </c>
      <c r="B27" s="55"/>
      <c r="C27" s="55"/>
      <c r="D27" s="55"/>
      <c r="E27" s="55"/>
      <c r="F27" s="55"/>
      <c r="G27" s="55"/>
      <c r="H27" s="55"/>
      <c r="I27" s="55"/>
      <c r="J27" s="55"/>
    </row>
    <row r="28" spans="1:11" ht="19.95" customHeight="1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</row>
    <row r="29" spans="1:11" x14ac:dyDescent="0.3">
      <c r="A29" s="59" t="s">
        <v>26</v>
      </c>
      <c r="B29" s="59"/>
      <c r="C29" s="59"/>
      <c r="D29" s="59"/>
      <c r="E29" s="59"/>
      <c r="F29" s="16"/>
      <c r="G29" s="16"/>
      <c r="H29" s="16"/>
      <c r="I29" s="16"/>
      <c r="J29" s="16"/>
    </row>
    <row r="30" spans="1:11" ht="48" x14ac:dyDescent="0.3">
      <c r="A30" s="56" t="s">
        <v>0</v>
      </c>
      <c r="B30" s="56"/>
      <c r="C30" s="56"/>
      <c r="D30" s="56"/>
      <c r="E30" s="56"/>
      <c r="F30" s="56"/>
      <c r="G30" s="9" t="s">
        <v>16</v>
      </c>
      <c r="H30" s="7" t="s">
        <v>1</v>
      </c>
      <c r="I30" s="7" t="s">
        <v>17</v>
      </c>
      <c r="J30" s="7" t="s">
        <v>2</v>
      </c>
    </row>
    <row r="31" spans="1:11" x14ac:dyDescent="0.3">
      <c r="A31" s="71" t="s">
        <v>34</v>
      </c>
      <c r="B31" s="71"/>
      <c r="C31" s="71"/>
      <c r="D31" s="71"/>
      <c r="E31" s="71"/>
      <c r="F31" s="71"/>
      <c r="G31" s="15">
        <f>F12</f>
        <v>0</v>
      </c>
      <c r="H31" s="15">
        <v>23</v>
      </c>
      <c r="I31" s="15">
        <f>H12</f>
        <v>0</v>
      </c>
      <c r="J31" s="15">
        <f>I12</f>
        <v>0</v>
      </c>
    </row>
    <row r="32" spans="1:11" x14ac:dyDescent="0.3">
      <c r="A32" s="71" t="s">
        <v>35</v>
      </c>
      <c r="B32" s="71"/>
      <c r="C32" s="71"/>
      <c r="D32" s="71"/>
      <c r="E32" s="71"/>
      <c r="F32" s="71"/>
      <c r="G32" s="15">
        <f>G20</f>
        <v>0</v>
      </c>
      <c r="H32" s="15">
        <v>23</v>
      </c>
      <c r="I32" s="15">
        <f>I20</f>
        <v>0</v>
      </c>
      <c r="J32" s="15">
        <f>J20</f>
        <v>0</v>
      </c>
    </row>
    <row r="33" spans="1:10" x14ac:dyDescent="0.3">
      <c r="A33" s="71" t="s">
        <v>36</v>
      </c>
      <c r="B33" s="71"/>
      <c r="C33" s="71"/>
      <c r="D33" s="71"/>
      <c r="E33" s="71"/>
      <c r="F33" s="71"/>
      <c r="G33" s="15">
        <f>G26</f>
        <v>109079</v>
      </c>
      <c r="H33" s="15">
        <v>23</v>
      </c>
      <c r="I33" s="15">
        <f>I26</f>
        <v>25088.17</v>
      </c>
      <c r="J33" s="15">
        <f>J26</f>
        <v>134167.16999999998</v>
      </c>
    </row>
    <row r="34" spans="1:10" x14ac:dyDescent="0.3">
      <c r="A34" s="76" t="s">
        <v>27</v>
      </c>
      <c r="B34" s="77"/>
      <c r="C34" s="77"/>
      <c r="D34" s="77"/>
      <c r="E34" s="77"/>
      <c r="F34" s="78"/>
      <c r="G34" s="17">
        <f>SUM(G31:G33)</f>
        <v>109079</v>
      </c>
      <c r="H34" s="17" t="s">
        <v>23</v>
      </c>
      <c r="I34" s="17">
        <f>SUM(I31:I33)</f>
        <v>25088.17</v>
      </c>
      <c r="J34" s="17">
        <f>SUM(J31:J33)</f>
        <v>134167.16999999998</v>
      </c>
    </row>
    <row r="35" spans="1:10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x14ac:dyDescent="0.3">
      <c r="A36" s="72" t="s">
        <v>28</v>
      </c>
      <c r="B36" s="72"/>
      <c r="C36" s="72"/>
      <c r="D36" s="72"/>
      <c r="E36" s="72"/>
      <c r="F36" s="72"/>
      <c r="G36" s="72"/>
      <c r="H36" s="72"/>
      <c r="I36" s="72"/>
      <c r="J36" s="72"/>
    </row>
    <row r="37" spans="1:10" ht="48" x14ac:dyDescent="0.3">
      <c r="A37" s="73" t="s">
        <v>18</v>
      </c>
      <c r="B37" s="74"/>
      <c r="C37" s="74"/>
      <c r="D37" s="75"/>
      <c r="E37" s="23" t="s">
        <v>19</v>
      </c>
      <c r="F37" s="24" t="s">
        <v>20</v>
      </c>
      <c r="G37" s="9" t="s">
        <v>21</v>
      </c>
      <c r="H37" s="7" t="s">
        <v>1</v>
      </c>
      <c r="I37" s="7" t="s">
        <v>4</v>
      </c>
      <c r="J37" s="7" t="s">
        <v>2</v>
      </c>
    </row>
    <row r="38" spans="1:10" x14ac:dyDescent="0.3">
      <c r="A38" s="25" t="s">
        <v>60</v>
      </c>
      <c r="B38" s="26"/>
      <c r="C38" s="26"/>
      <c r="D38" s="27"/>
      <c r="E38" s="43">
        <f>ROUND(D17*0.1,0)</f>
        <v>17136</v>
      </c>
      <c r="F38" s="14">
        <f>F17</f>
        <v>0</v>
      </c>
      <c r="G38" s="28">
        <f>ROUND(E38*F38,2)</f>
        <v>0</v>
      </c>
      <c r="H38" s="15">
        <v>23</v>
      </c>
      <c r="I38" s="15">
        <f>ROUND(G38*0.23,2)</f>
        <v>0</v>
      </c>
      <c r="J38" s="15">
        <f>G38+I38</f>
        <v>0</v>
      </c>
    </row>
    <row r="39" spans="1:10" x14ac:dyDescent="0.3">
      <c r="A39" s="25" t="s">
        <v>61</v>
      </c>
      <c r="B39" s="26"/>
      <c r="C39" s="26"/>
      <c r="D39" s="26"/>
      <c r="E39" s="43">
        <f>ROUND(D18*0.1,0)</f>
        <v>47658</v>
      </c>
      <c r="F39" s="14">
        <f>F18</f>
        <v>0</v>
      </c>
      <c r="G39" s="28">
        <f>ROUND(E39*F39,2)</f>
        <v>0</v>
      </c>
      <c r="H39" s="15">
        <v>23</v>
      </c>
      <c r="I39" s="15">
        <f>ROUND(G39*0.23,2)</f>
        <v>0</v>
      </c>
      <c r="J39" s="15">
        <f>G39+I39</f>
        <v>0</v>
      </c>
    </row>
    <row r="40" spans="1:10" x14ac:dyDescent="0.3">
      <c r="A40" s="25" t="s">
        <v>62</v>
      </c>
      <c r="B40" s="26"/>
      <c r="C40" s="26"/>
      <c r="D40" s="26"/>
      <c r="E40" s="43">
        <f>ROUND(D19*0.1,0)</f>
        <v>46374</v>
      </c>
      <c r="F40" s="14">
        <f>F19</f>
        <v>0</v>
      </c>
      <c r="G40" s="28">
        <f t="shared" ref="G40" si="9">ROUND(E40*F40,2)</f>
        <v>0</v>
      </c>
      <c r="H40" s="15">
        <v>23</v>
      </c>
      <c r="I40" s="15">
        <f t="shared" ref="I40" si="10">ROUND(G40*0.23,2)</f>
        <v>0</v>
      </c>
      <c r="J40" s="15">
        <f t="shared" ref="J40" si="11">G40+I40</f>
        <v>0</v>
      </c>
    </row>
    <row r="41" spans="1:10" x14ac:dyDescent="0.3">
      <c r="A41" s="62" t="s">
        <v>22</v>
      </c>
      <c r="B41" s="63"/>
      <c r="C41" s="63"/>
      <c r="D41" s="63"/>
      <c r="E41" s="64"/>
      <c r="F41" s="29" t="s">
        <v>23</v>
      </c>
      <c r="G41" s="30">
        <f>SUM(G38:G40)</f>
        <v>0</v>
      </c>
      <c r="H41" s="30" t="s">
        <v>23</v>
      </c>
      <c r="I41" s="30">
        <f>SUM(I38:I40)</f>
        <v>0</v>
      </c>
      <c r="J41" s="30">
        <f>SUM(J38:J40)</f>
        <v>0</v>
      </c>
    </row>
    <row r="42" spans="1:10" x14ac:dyDescent="0.3">
      <c r="A42" s="31"/>
      <c r="B42" s="31"/>
      <c r="C42" s="31"/>
      <c r="D42" s="31"/>
      <c r="E42" s="31"/>
      <c r="F42" s="31"/>
      <c r="G42" s="31"/>
      <c r="H42" s="31"/>
      <c r="I42" s="31"/>
      <c r="J42" s="31"/>
    </row>
    <row r="43" spans="1:10" x14ac:dyDescent="0.3">
      <c r="A43" s="31" t="s">
        <v>37</v>
      </c>
      <c r="B43" s="31"/>
      <c r="C43" s="31"/>
      <c r="D43" s="31"/>
      <c r="E43" s="31"/>
      <c r="F43" s="31"/>
      <c r="G43" s="32"/>
      <c r="H43" s="31"/>
      <c r="I43" s="31"/>
      <c r="J43" s="31"/>
    </row>
    <row r="44" spans="1:10" ht="36" x14ac:dyDescent="0.3">
      <c r="A44" s="65" t="s">
        <v>31</v>
      </c>
      <c r="B44" s="66"/>
      <c r="C44" s="66"/>
      <c r="D44" s="66"/>
      <c r="E44" s="66"/>
      <c r="F44" s="67"/>
      <c r="G44" s="33" t="s">
        <v>32</v>
      </c>
      <c r="H44" s="34" t="s">
        <v>1</v>
      </c>
      <c r="I44" s="34" t="s">
        <v>4</v>
      </c>
      <c r="J44" s="34" t="s">
        <v>33</v>
      </c>
    </row>
    <row r="45" spans="1:10" x14ac:dyDescent="0.3">
      <c r="A45" s="68"/>
      <c r="B45" s="69"/>
      <c r="C45" s="69"/>
      <c r="D45" s="69"/>
      <c r="E45" s="69"/>
      <c r="F45" s="70"/>
      <c r="G45" s="30">
        <f>G34+G41</f>
        <v>109079</v>
      </c>
      <c r="H45" s="35">
        <v>23</v>
      </c>
      <c r="I45" s="30">
        <f>I34+I41</f>
        <v>25088.17</v>
      </c>
      <c r="J45" s="30">
        <f>J34+J41</f>
        <v>134167.16999999998</v>
      </c>
    </row>
    <row r="47" spans="1:10" ht="42.6" customHeight="1" x14ac:dyDescent="0.3">
      <c r="A47" s="61" t="s">
        <v>38</v>
      </c>
      <c r="B47" s="61"/>
      <c r="C47" s="61"/>
      <c r="D47" s="61"/>
      <c r="E47" s="61"/>
      <c r="F47" s="61"/>
      <c r="G47" s="61"/>
      <c r="H47" s="61"/>
      <c r="I47" s="61"/>
      <c r="J47" s="61"/>
    </row>
  </sheetData>
  <mergeCells count="33">
    <mergeCell ref="A12:D12"/>
    <mergeCell ref="A7:B7"/>
    <mergeCell ref="A8:B8"/>
    <mergeCell ref="A9:B9"/>
    <mergeCell ref="A10:B10"/>
    <mergeCell ref="A11:B11"/>
    <mergeCell ref="A20:F20"/>
    <mergeCell ref="D19:E19"/>
    <mergeCell ref="D15:E15"/>
    <mergeCell ref="D16:E16"/>
    <mergeCell ref="D17:E17"/>
    <mergeCell ref="D18:E18"/>
    <mergeCell ref="A26:F26"/>
    <mergeCell ref="A27:J27"/>
    <mergeCell ref="A23:J23"/>
    <mergeCell ref="A47:J47"/>
    <mergeCell ref="A41:E41"/>
    <mergeCell ref="A44:F45"/>
    <mergeCell ref="A29:E29"/>
    <mergeCell ref="A31:F31"/>
    <mergeCell ref="A32:F32"/>
    <mergeCell ref="A36:J36"/>
    <mergeCell ref="A37:D37"/>
    <mergeCell ref="A33:F33"/>
    <mergeCell ref="A34:F34"/>
    <mergeCell ref="A30:F30"/>
    <mergeCell ref="A24:F25"/>
    <mergeCell ref="A6:B6"/>
    <mergeCell ref="A2:K2"/>
    <mergeCell ref="H1:K1"/>
    <mergeCell ref="A3:C3"/>
    <mergeCell ref="A5:B5"/>
    <mergeCell ref="A4:I4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Enmedia</cp:lastModifiedBy>
  <dcterms:created xsi:type="dcterms:W3CDTF">2015-06-05T18:19:34Z</dcterms:created>
  <dcterms:modified xsi:type="dcterms:W3CDTF">2025-03-27T11:03:13Z</dcterms:modified>
</cp:coreProperties>
</file>