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/>
  <xr:revisionPtr revIDLastSave="0" documentId="13_ncr:1_{E5DAE426-D2A3-4AE0-82BA-7F622892550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" l="1"/>
  <c r="F27" i="1"/>
  <c r="H27" i="1" s="1"/>
  <c r="I27" i="1" s="1"/>
  <c r="F28" i="1"/>
  <c r="H28" i="1" s="1"/>
  <c r="D29" i="1"/>
  <c r="F29" i="1"/>
  <c r="H29" i="1" s="1"/>
  <c r="I29" i="1" s="1"/>
  <c r="C30" i="1"/>
  <c r="D30" i="1"/>
  <c r="F30" i="1" s="1"/>
  <c r="H30" i="1" l="1"/>
  <c r="I30" i="1" s="1"/>
  <c r="I28" i="1"/>
  <c r="I31" i="1" s="1"/>
  <c r="H31" i="1" l="1"/>
  <c r="B38" i="1"/>
  <c r="F18" i="1" l="1"/>
  <c r="H18" i="1" s="1"/>
  <c r="F17" i="1" l="1"/>
  <c r="H17" i="1" s="1"/>
  <c r="D20" i="1" l="1"/>
  <c r="F11" i="1" l="1"/>
  <c r="F9" i="1"/>
  <c r="F8" i="1"/>
  <c r="C20" i="1" l="1"/>
  <c r="F20" i="1" s="1"/>
  <c r="H20" i="1" s="1"/>
  <c r="D19" i="1"/>
  <c r="F19" i="1" s="1"/>
  <c r="H19" i="1" s="1"/>
  <c r="I18" i="1"/>
  <c r="D10" i="1"/>
  <c r="F10" i="1" s="1"/>
  <c r="H9" i="1"/>
  <c r="I9" i="1" s="1"/>
  <c r="H10" i="1" l="1"/>
  <c r="I10" i="1" s="1"/>
  <c r="I19" i="1"/>
  <c r="I20" i="1"/>
  <c r="H8" i="1"/>
  <c r="H11" i="1"/>
  <c r="I11" i="1" s="1"/>
  <c r="H12" i="1" l="1"/>
  <c r="H21" i="1"/>
  <c r="I17" i="1"/>
  <c r="I21" i="1" s="1"/>
  <c r="I8" i="1"/>
  <c r="I12" i="1" s="1"/>
  <c r="I36" i="1" l="1"/>
  <c r="I37" i="1" s="1"/>
  <c r="I38" i="1" l="1"/>
  <c r="I39" i="1" s="1"/>
  <c r="I40" i="1" l="1"/>
</calcChain>
</file>

<file path=xl/sharedStrings.xml><?xml version="1.0" encoding="utf-8"?>
<sst xmlns="http://schemas.openxmlformats.org/spreadsheetml/2006/main" count="70" uniqueCount="34">
  <si>
    <t>jednostki miary</t>
  </si>
  <si>
    <t>Paliwo gazowe</t>
  </si>
  <si>
    <t>kWh</t>
  </si>
  <si>
    <t>Opłata - abonament za sprzedaż paliwa gazowego</t>
  </si>
  <si>
    <t>Opłata sieciowa zmienna</t>
  </si>
  <si>
    <t>kWh/h</t>
  </si>
  <si>
    <t>suma</t>
  </si>
  <si>
    <t xml:space="preserve">Opłata sieciowa stała </t>
  </si>
  <si>
    <t xml:space="preserve">Opłata - abonament za sprzedaż paliwa gazowego </t>
  </si>
  <si>
    <t>licznik x m-c</t>
  </si>
  <si>
    <t>Kwota podatku Vat w zł</t>
  </si>
  <si>
    <t>Wartość brutto (kol. 6 + kol. 8)</t>
  </si>
  <si>
    <t>wartość netto (kol 3 x kol. 4 x kol. 5)</t>
  </si>
  <si>
    <t>Nazwa opłaty</t>
  </si>
  <si>
    <t>cena jednostkowa</t>
  </si>
  <si>
    <t>Stawka podatku Vat</t>
  </si>
  <si>
    <t xml:space="preserve">Opłata sieciowa stała (ilość jednostek = ilość godzin w trakcie trwania umowy x moc umowna) </t>
  </si>
  <si>
    <t>W-5.1 ZW Z PODATKU AKCYZOWEGO</t>
  </si>
  <si>
    <t>W-4 ZW Z PODATKU AKCYZOWEGO</t>
  </si>
  <si>
    <t>Suma brutto</t>
  </si>
  <si>
    <t>Suma netto</t>
  </si>
  <si>
    <t>Suma gazu (kWh)</t>
  </si>
  <si>
    <t>Moc zamówiona</t>
  </si>
  <si>
    <t>ilość j.m. Zamówienie planowane wg faktur</t>
  </si>
  <si>
    <t>PSG O/Poznań</t>
  </si>
  <si>
    <t>Zwiększenie zamówienia netto o 20%</t>
  </si>
  <si>
    <t>Zamówienie planowane wraz ze zwiększeniem netto:</t>
  </si>
  <si>
    <t>Zamówienie planowane wraz ze zwiększeniem brutto:</t>
  </si>
  <si>
    <t>x</t>
  </si>
  <si>
    <t xml:space="preserve">licznik x m-c </t>
  </si>
  <si>
    <t>Uwaga: wyliczenia z kalkulatora nie  stanowią podstawy do jakichkolwiek roszczeń Wykonawcy w stosunku do Zamawiającego
i sam kalkulator nie stanowi załącznika do oferty. Zamawiający może z niego skorzystać.</t>
  </si>
  <si>
    <t>Załącznik nr 2 do SIWZ - kalkulator</t>
  </si>
  <si>
    <t>W-3.6 PŁ Z PODATKU AKCYZOWEGO</t>
  </si>
  <si>
    <t>,,Kompleksowa dostawa gazu ziemnego wysokometanowego (grupa E) dla Gminy Miejskiej Koło i jej jednostek organizacyjnych  na okres od 01.02.2021 do 31.01.2022"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</si>
</sst>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#,##0.00000"/>
    <numFmt numFmtId="165" formatCode="0.00000"/>
    <numFmt numFmtId="166" formatCode="0.000000"/>
    <numFmt numFmtId="167" formatCode="#,##0.00;[Red]#,##0.00"/>
    <numFmt numFmtId="168" formatCode="#,##0.00000;[Red]#,##0.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4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3" fillId="0" borderId="0" xfId="0" quotePrefix="1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9" fontId="4" fillId="0" borderId="0" xfId="0" applyNumberFormat="1" applyFont="1" applyFill="1" applyAlignment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/>
    <xf numFmtId="167" fontId="3" fillId="0" borderId="0" xfId="0" applyNumberFormat="1" applyFont="1" applyFill="1" applyBorder="1" applyAlignment="1">
      <alignment horizontal="right"/>
    </xf>
    <xf numFmtId="4" fontId="4" fillId="0" borderId="1" xfId="1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vertical="center"/>
    </xf>
    <xf numFmtId="167" fontId="3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 wrapText="1"/>
    </xf>
    <xf numFmtId="168" fontId="4" fillId="0" borderId="0" xfId="0" applyNumberFormat="1" applyFont="1" applyFill="1" applyBorder="1" applyAlignment="1"/>
    <xf numFmtId="165" fontId="4" fillId="0" borderId="0" xfId="0" applyNumberFormat="1" applyFont="1" applyFill="1" applyAlignment="1"/>
    <xf numFmtId="0" fontId="2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lef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zoomScaleNormal="100" workbookViewId="0">
      <selection activeCell="M38" sqref="M38"/>
    </sheetView>
  </sheetViews>
  <sheetFormatPr defaultColWidth="9.21875" defaultRowHeight="12" x14ac:dyDescent="0.25"/>
  <cols>
    <col min="1" max="1" width="39.5546875" style="26" customWidth="1"/>
    <col min="2" max="2" width="12.21875" style="26" customWidth="1"/>
    <col min="3" max="3" width="7.77734375" style="26" customWidth="1"/>
    <col min="4" max="4" width="9.77734375" style="26" customWidth="1"/>
    <col min="5" max="5" width="10.21875" style="27" customWidth="1"/>
    <col min="6" max="6" width="13.44140625" style="26" customWidth="1"/>
    <col min="7" max="7" width="10.21875" style="26" customWidth="1"/>
    <col min="8" max="8" width="12.44140625" style="26" customWidth="1"/>
    <col min="9" max="9" width="13.77734375" style="26" customWidth="1"/>
    <col min="10" max="10" width="9.21875" style="26"/>
    <col min="11" max="11" width="11.5546875" style="26" bestFit="1" customWidth="1"/>
    <col min="12" max="16384" width="9.21875" style="26"/>
  </cols>
  <sheetData>
    <row r="1" spans="1:9" ht="20.25" customHeight="1" x14ac:dyDescent="0.25">
      <c r="E1" s="41" t="s">
        <v>31</v>
      </c>
      <c r="F1" s="41"/>
      <c r="G1" s="41"/>
      <c r="H1" s="41"/>
      <c r="I1" s="41"/>
    </row>
    <row r="2" spans="1:9" ht="43.5" customHeight="1" x14ac:dyDescent="0.25">
      <c r="A2" s="39" t="s">
        <v>33</v>
      </c>
      <c r="B2" s="39"/>
      <c r="C2" s="39"/>
      <c r="D2" s="39"/>
      <c r="E2" s="39"/>
      <c r="F2" s="39"/>
      <c r="G2" s="39"/>
      <c r="H2" s="39"/>
      <c r="I2" s="39"/>
    </row>
    <row r="3" spans="1:9" ht="12.45" customHeight="1" x14ac:dyDescent="0.25">
      <c r="A3" s="1"/>
      <c r="B3" s="2"/>
      <c r="C3" s="2"/>
      <c r="D3" s="38"/>
      <c r="E3" s="25"/>
      <c r="F3" s="30"/>
      <c r="G3" s="30"/>
      <c r="H3" s="30"/>
      <c r="I3" s="37"/>
    </row>
    <row r="4" spans="1:9" ht="13.05" customHeight="1" x14ac:dyDescent="0.25">
      <c r="A4" s="27"/>
      <c r="B4" s="28"/>
      <c r="D4" s="38"/>
      <c r="F4" s="30"/>
      <c r="G4" s="30"/>
      <c r="H4" s="30"/>
      <c r="I4" s="37"/>
    </row>
    <row r="5" spans="1:9" ht="21.45" customHeight="1" x14ac:dyDescent="0.25">
      <c r="A5" s="4">
        <v>1</v>
      </c>
      <c r="B5" s="4"/>
      <c r="C5" s="4"/>
      <c r="D5" s="4"/>
      <c r="E5" s="5"/>
      <c r="F5" s="6"/>
      <c r="G5" s="6" t="s">
        <v>17</v>
      </c>
      <c r="H5" s="6"/>
      <c r="I5" s="6" t="s">
        <v>24</v>
      </c>
    </row>
    <row r="6" spans="1:9" ht="48" x14ac:dyDescent="0.25">
      <c r="A6" s="7" t="s">
        <v>13</v>
      </c>
      <c r="B6" s="7" t="s">
        <v>0</v>
      </c>
      <c r="C6" s="8" t="s">
        <v>28</v>
      </c>
      <c r="D6" s="9" t="s">
        <v>23</v>
      </c>
      <c r="E6" s="10" t="s">
        <v>14</v>
      </c>
      <c r="F6" s="11" t="s">
        <v>12</v>
      </c>
      <c r="G6" s="11" t="s">
        <v>15</v>
      </c>
      <c r="H6" s="11" t="s">
        <v>10</v>
      </c>
      <c r="I6" s="11" t="s">
        <v>11</v>
      </c>
    </row>
    <row r="7" spans="1:9" x14ac:dyDescent="0.25">
      <c r="A7" s="7">
        <v>1</v>
      </c>
      <c r="B7" s="12">
        <v>2</v>
      </c>
      <c r="C7" s="13">
        <v>3</v>
      </c>
      <c r="D7" s="8">
        <v>4</v>
      </c>
      <c r="E7" s="10">
        <v>5</v>
      </c>
      <c r="F7" s="14">
        <v>6</v>
      </c>
      <c r="G7" s="14">
        <v>7</v>
      </c>
      <c r="H7" s="14">
        <v>8</v>
      </c>
      <c r="I7" s="14">
        <v>9</v>
      </c>
    </row>
    <row r="8" spans="1:9" x14ac:dyDescent="0.25">
      <c r="A8" s="7" t="s">
        <v>1</v>
      </c>
      <c r="B8" s="12" t="s">
        <v>2</v>
      </c>
      <c r="C8" s="12">
        <v>1</v>
      </c>
      <c r="D8" s="14">
        <v>606243</v>
      </c>
      <c r="E8" s="15"/>
      <c r="F8" s="16">
        <f>ROUND(C8*D8*E8,2)</f>
        <v>0</v>
      </c>
      <c r="G8" s="16">
        <v>23</v>
      </c>
      <c r="H8" s="16">
        <f>ROUND(F8*0.23,2)</f>
        <v>0</v>
      </c>
      <c r="I8" s="32">
        <f>F8+H8</f>
        <v>0</v>
      </c>
    </row>
    <row r="9" spans="1:9" x14ac:dyDescent="0.25">
      <c r="A9" s="7" t="s">
        <v>8</v>
      </c>
      <c r="B9" s="12" t="s">
        <v>29</v>
      </c>
      <c r="C9" s="12">
        <v>3</v>
      </c>
      <c r="D9" s="16">
        <v>12</v>
      </c>
      <c r="E9" s="17"/>
      <c r="F9" s="16">
        <f t="shared" ref="F9:F11" si="0">ROUND(C9*D9*E9,2)</f>
        <v>0</v>
      </c>
      <c r="G9" s="16">
        <v>23</v>
      </c>
      <c r="H9" s="16">
        <f t="shared" ref="H9:H11" si="1">ROUND(F9*0.23,2)</f>
        <v>0</v>
      </c>
      <c r="I9" s="32">
        <f>F9+H9</f>
        <v>0</v>
      </c>
    </row>
    <row r="10" spans="1:9" x14ac:dyDescent="0.25">
      <c r="A10" s="7" t="s">
        <v>4</v>
      </c>
      <c r="B10" s="12" t="s">
        <v>2</v>
      </c>
      <c r="C10" s="12">
        <v>1</v>
      </c>
      <c r="D10" s="14">
        <f>D8</f>
        <v>606243</v>
      </c>
      <c r="E10" s="17">
        <v>1.8489999999999999E-2</v>
      </c>
      <c r="F10" s="16">
        <f t="shared" si="0"/>
        <v>11209.43</v>
      </c>
      <c r="G10" s="16">
        <v>23</v>
      </c>
      <c r="H10" s="16">
        <f t="shared" si="1"/>
        <v>2578.17</v>
      </c>
      <c r="I10" s="32">
        <f>F10+H10</f>
        <v>13787.6</v>
      </c>
    </row>
    <row r="11" spans="1:9" ht="24" x14ac:dyDescent="0.25">
      <c r="A11" s="10" t="s">
        <v>16</v>
      </c>
      <c r="B11" s="12" t="s">
        <v>5</v>
      </c>
      <c r="C11" s="12">
        <v>1</v>
      </c>
      <c r="D11" s="14">
        <v>5387400</v>
      </c>
      <c r="E11" s="18">
        <v>4.5199999999999997E-3</v>
      </c>
      <c r="F11" s="16">
        <f t="shared" si="0"/>
        <v>24351.05</v>
      </c>
      <c r="G11" s="16">
        <v>23</v>
      </c>
      <c r="H11" s="16">
        <f t="shared" si="1"/>
        <v>5600.74</v>
      </c>
      <c r="I11" s="32">
        <f>F11+H11</f>
        <v>29951.79</v>
      </c>
    </row>
    <row r="12" spans="1:9" x14ac:dyDescent="0.25">
      <c r="A12" s="4"/>
      <c r="B12" s="4"/>
      <c r="C12" s="4"/>
      <c r="D12" s="4"/>
      <c r="E12" s="5"/>
      <c r="F12" s="6"/>
      <c r="G12" s="19" t="s">
        <v>6</v>
      </c>
      <c r="H12" s="19">
        <f>SUM(H8:H11)</f>
        <v>8178.91</v>
      </c>
      <c r="I12" s="33">
        <f>SUM(I8:I11)</f>
        <v>43739.39</v>
      </c>
    </row>
    <row r="13" spans="1:9" x14ac:dyDescent="0.25">
      <c r="A13" s="29"/>
      <c r="B13" s="4"/>
      <c r="C13" s="4"/>
      <c r="D13" s="4"/>
      <c r="E13" s="5"/>
      <c r="F13" s="4"/>
      <c r="G13" s="20"/>
      <c r="H13" s="20"/>
      <c r="I13" s="21"/>
    </row>
    <row r="14" spans="1:9" x14ac:dyDescent="0.25">
      <c r="A14" s="4">
        <v>2</v>
      </c>
      <c r="B14" s="4"/>
      <c r="C14" s="4"/>
      <c r="D14" s="4"/>
      <c r="E14" s="5"/>
      <c r="F14" s="6"/>
      <c r="G14" s="6" t="s">
        <v>18</v>
      </c>
      <c r="H14" s="6"/>
      <c r="I14" s="6" t="s">
        <v>24</v>
      </c>
    </row>
    <row r="15" spans="1:9" ht="48" x14ac:dyDescent="0.25">
      <c r="A15" s="7" t="s">
        <v>13</v>
      </c>
      <c r="B15" s="7" t="s">
        <v>0</v>
      </c>
      <c r="C15" s="8" t="s">
        <v>28</v>
      </c>
      <c r="D15" s="9" t="s">
        <v>23</v>
      </c>
      <c r="E15" s="10" t="s">
        <v>14</v>
      </c>
      <c r="F15" s="11" t="s">
        <v>12</v>
      </c>
      <c r="G15" s="11" t="s">
        <v>15</v>
      </c>
      <c r="H15" s="11" t="s">
        <v>10</v>
      </c>
      <c r="I15" s="11" t="s">
        <v>11</v>
      </c>
    </row>
    <row r="16" spans="1:9" x14ac:dyDescent="0.25">
      <c r="A16" s="7">
        <v>1</v>
      </c>
      <c r="B16" s="12">
        <v>2</v>
      </c>
      <c r="C16" s="13">
        <v>3</v>
      </c>
      <c r="D16" s="8">
        <v>4</v>
      </c>
      <c r="E16" s="10">
        <v>5</v>
      </c>
      <c r="F16" s="14">
        <v>6</v>
      </c>
      <c r="G16" s="14">
        <v>7</v>
      </c>
      <c r="H16" s="14">
        <v>8</v>
      </c>
      <c r="I16" s="14">
        <v>9</v>
      </c>
    </row>
    <row r="17" spans="1:9" x14ac:dyDescent="0.25">
      <c r="A17" s="7" t="s">
        <v>1</v>
      </c>
      <c r="B17" s="12" t="s">
        <v>2</v>
      </c>
      <c r="C17" s="12">
        <v>1</v>
      </c>
      <c r="D17" s="14">
        <v>476874</v>
      </c>
      <c r="E17" s="15"/>
      <c r="F17" s="16">
        <f>ROUND(C17*D17*E17,2)</f>
        <v>0</v>
      </c>
      <c r="G17" s="16">
        <v>23</v>
      </c>
      <c r="H17" s="16">
        <f>ROUND(F17*0.23,2)</f>
        <v>0</v>
      </c>
      <c r="I17" s="32">
        <f t="shared" ref="I17:I20" si="2">F17+H17</f>
        <v>0</v>
      </c>
    </row>
    <row r="18" spans="1:9" x14ac:dyDescent="0.25">
      <c r="A18" s="7" t="s">
        <v>3</v>
      </c>
      <c r="B18" s="12" t="s">
        <v>9</v>
      </c>
      <c r="C18" s="12">
        <v>3</v>
      </c>
      <c r="D18" s="16">
        <v>12</v>
      </c>
      <c r="E18" s="17"/>
      <c r="F18" s="16">
        <f t="shared" ref="F18:F20" si="3">ROUND(C18*D18*E18,2)</f>
        <v>0</v>
      </c>
      <c r="G18" s="16">
        <v>23</v>
      </c>
      <c r="H18" s="16">
        <f t="shared" ref="H18:H20" si="4">ROUND(F18*0.23,2)</f>
        <v>0</v>
      </c>
      <c r="I18" s="32">
        <f t="shared" si="2"/>
        <v>0</v>
      </c>
    </row>
    <row r="19" spans="1:9" x14ac:dyDescent="0.25">
      <c r="A19" s="7" t="s">
        <v>4</v>
      </c>
      <c r="B19" s="12" t="s">
        <v>2</v>
      </c>
      <c r="C19" s="12">
        <v>1</v>
      </c>
      <c r="D19" s="14">
        <f>D17</f>
        <v>476874</v>
      </c>
      <c r="E19" s="17">
        <v>3.0429999999999999E-2</v>
      </c>
      <c r="F19" s="16">
        <f t="shared" si="3"/>
        <v>14511.28</v>
      </c>
      <c r="G19" s="16">
        <v>23</v>
      </c>
      <c r="H19" s="16">
        <f t="shared" si="4"/>
        <v>3337.59</v>
      </c>
      <c r="I19" s="32">
        <f t="shared" si="2"/>
        <v>17848.870000000003</v>
      </c>
    </row>
    <row r="20" spans="1:9" x14ac:dyDescent="0.25">
      <c r="A20" s="7" t="s">
        <v>7</v>
      </c>
      <c r="B20" s="12" t="s">
        <v>9</v>
      </c>
      <c r="C20" s="12">
        <f>C18</f>
        <v>3</v>
      </c>
      <c r="D20" s="16">
        <f>D18</f>
        <v>12</v>
      </c>
      <c r="E20" s="17">
        <v>158.33000000000001</v>
      </c>
      <c r="F20" s="16">
        <f t="shared" si="3"/>
        <v>5699.88</v>
      </c>
      <c r="G20" s="16">
        <v>23</v>
      </c>
      <c r="H20" s="16">
        <f t="shared" si="4"/>
        <v>1310.97</v>
      </c>
      <c r="I20" s="32">
        <f t="shared" si="2"/>
        <v>7010.85</v>
      </c>
    </row>
    <row r="21" spans="1:9" x14ac:dyDescent="0.25">
      <c r="A21" s="4"/>
      <c r="B21" s="4"/>
      <c r="C21" s="4"/>
      <c r="D21" s="4"/>
      <c r="E21" s="5"/>
      <c r="F21" s="6"/>
      <c r="G21" s="19" t="s">
        <v>6</v>
      </c>
      <c r="H21" s="19">
        <f>SUM(H17:H20)</f>
        <v>4648.5600000000004</v>
      </c>
      <c r="I21" s="33">
        <f>SUM(I17:I20)</f>
        <v>24859.72</v>
      </c>
    </row>
    <row r="22" spans="1:9" x14ac:dyDescent="0.25">
      <c r="A22" s="4"/>
      <c r="B22" s="4"/>
      <c r="C22" s="4"/>
      <c r="D22" s="4"/>
      <c r="E22" s="5"/>
      <c r="F22" s="6"/>
      <c r="G22" s="22"/>
      <c r="H22" s="22"/>
      <c r="I22" s="22"/>
    </row>
    <row r="23" spans="1:9" x14ac:dyDescent="0.25">
      <c r="A23" s="4"/>
      <c r="B23" s="4"/>
      <c r="C23" s="4"/>
      <c r="D23" s="4"/>
      <c r="E23" s="5"/>
      <c r="F23" s="6"/>
      <c r="G23" s="22"/>
      <c r="H23" s="22"/>
      <c r="I23" s="22"/>
    </row>
    <row r="24" spans="1:9" x14ac:dyDescent="0.25">
      <c r="A24" s="4">
        <v>3</v>
      </c>
      <c r="B24" s="4"/>
      <c r="C24" s="4"/>
      <c r="D24" s="4"/>
      <c r="E24" s="5"/>
      <c r="F24" s="6"/>
      <c r="G24" s="6" t="s">
        <v>32</v>
      </c>
      <c r="H24" s="6"/>
      <c r="I24" s="6" t="s">
        <v>24</v>
      </c>
    </row>
    <row r="25" spans="1:9" ht="48" x14ac:dyDescent="0.25">
      <c r="A25" s="7" t="s">
        <v>13</v>
      </c>
      <c r="B25" s="7" t="s">
        <v>0</v>
      </c>
      <c r="C25" s="8" t="s">
        <v>28</v>
      </c>
      <c r="D25" s="9" t="s">
        <v>23</v>
      </c>
      <c r="E25" s="10" t="s">
        <v>14</v>
      </c>
      <c r="F25" s="11" t="s">
        <v>12</v>
      </c>
      <c r="G25" s="11" t="s">
        <v>15</v>
      </c>
      <c r="H25" s="11" t="s">
        <v>10</v>
      </c>
      <c r="I25" s="11" t="s">
        <v>11</v>
      </c>
    </row>
    <row r="26" spans="1:9" x14ac:dyDescent="0.25">
      <c r="A26" s="7">
        <v>1</v>
      </c>
      <c r="B26" s="12">
        <v>2</v>
      </c>
      <c r="C26" s="13">
        <v>3</v>
      </c>
      <c r="D26" s="8">
        <v>4</v>
      </c>
      <c r="E26" s="10">
        <v>5</v>
      </c>
      <c r="F26" s="14">
        <v>6</v>
      </c>
      <c r="G26" s="14">
        <v>7</v>
      </c>
      <c r="H26" s="14">
        <v>8</v>
      </c>
      <c r="I26" s="14">
        <v>9</v>
      </c>
    </row>
    <row r="27" spans="1:9" x14ac:dyDescent="0.25">
      <c r="A27" s="7" t="s">
        <v>1</v>
      </c>
      <c r="B27" s="12" t="s">
        <v>2</v>
      </c>
      <c r="C27" s="12">
        <v>1</v>
      </c>
      <c r="D27" s="14">
        <v>32787</v>
      </c>
      <c r="E27" s="15"/>
      <c r="F27" s="16">
        <f>ROUND(C27*D27*E27,2)</f>
        <v>0</v>
      </c>
      <c r="G27" s="16">
        <v>23</v>
      </c>
      <c r="H27" s="16">
        <f>ROUND(F27*0.23,2)</f>
        <v>0</v>
      </c>
      <c r="I27" s="32">
        <f t="shared" ref="I27:I30" si="5">F27+H27</f>
        <v>0</v>
      </c>
    </row>
    <row r="28" spans="1:9" x14ac:dyDescent="0.25">
      <c r="A28" s="7" t="s">
        <v>3</v>
      </c>
      <c r="B28" s="12" t="s">
        <v>9</v>
      </c>
      <c r="C28" s="12">
        <v>1</v>
      </c>
      <c r="D28" s="16">
        <v>12</v>
      </c>
      <c r="E28" s="17"/>
      <c r="F28" s="16">
        <f t="shared" ref="F28:F30" si="6">ROUND(C28*D28*E28,2)</f>
        <v>0</v>
      </c>
      <c r="G28" s="16">
        <v>23</v>
      </c>
      <c r="H28" s="16">
        <f t="shared" ref="H28:H30" si="7">ROUND(F28*0.23,2)</f>
        <v>0</v>
      </c>
      <c r="I28" s="32">
        <f t="shared" si="5"/>
        <v>0</v>
      </c>
    </row>
    <row r="29" spans="1:9" x14ac:dyDescent="0.25">
      <c r="A29" s="7" t="s">
        <v>4</v>
      </c>
      <c r="B29" s="12" t="s">
        <v>2</v>
      </c>
      <c r="C29" s="12">
        <v>1</v>
      </c>
      <c r="D29" s="14">
        <f>D27</f>
        <v>32787</v>
      </c>
      <c r="E29" s="17">
        <v>3.1859999999999999E-2</v>
      </c>
      <c r="F29" s="16">
        <f t="shared" si="6"/>
        <v>1044.5899999999999</v>
      </c>
      <c r="G29" s="16">
        <v>23</v>
      </c>
      <c r="H29" s="16">
        <f t="shared" si="7"/>
        <v>240.26</v>
      </c>
      <c r="I29" s="32">
        <f t="shared" si="5"/>
        <v>1284.8499999999999</v>
      </c>
    </row>
    <row r="30" spans="1:9" x14ac:dyDescent="0.25">
      <c r="A30" s="7" t="s">
        <v>7</v>
      </c>
      <c r="B30" s="12" t="s">
        <v>9</v>
      </c>
      <c r="C30" s="12">
        <f>C28</f>
        <v>1</v>
      </c>
      <c r="D30" s="16">
        <f>D28</f>
        <v>12</v>
      </c>
      <c r="E30" s="17">
        <v>28.6</v>
      </c>
      <c r="F30" s="16">
        <f t="shared" si="6"/>
        <v>343.2</v>
      </c>
      <c r="G30" s="16">
        <v>23</v>
      </c>
      <c r="H30" s="16">
        <f t="shared" si="7"/>
        <v>78.94</v>
      </c>
      <c r="I30" s="32">
        <f t="shared" si="5"/>
        <v>422.14</v>
      </c>
    </row>
    <row r="31" spans="1:9" x14ac:dyDescent="0.25">
      <c r="A31" s="4"/>
      <c r="B31" s="4"/>
      <c r="C31" s="4"/>
      <c r="D31" s="4"/>
      <c r="E31" s="5"/>
      <c r="F31" s="6"/>
      <c r="G31" s="19" t="s">
        <v>6</v>
      </c>
      <c r="H31" s="19">
        <f>SUM(H27:H30)</f>
        <v>319.2</v>
      </c>
      <c r="I31" s="33">
        <f>SUM(I27:I30)</f>
        <v>1706.9899999999998</v>
      </c>
    </row>
    <row r="32" spans="1:9" x14ac:dyDescent="0.25">
      <c r="A32" s="4"/>
      <c r="B32" s="4"/>
      <c r="C32" s="4"/>
      <c r="D32" s="4"/>
      <c r="E32" s="5"/>
      <c r="F32" s="6"/>
      <c r="G32" s="22"/>
      <c r="H32" s="22"/>
      <c r="I32" s="22"/>
    </row>
    <row r="35" spans="1:11" ht="13.5" customHeight="1" x14ac:dyDescent="0.25"/>
    <row r="36" spans="1:11" ht="18" customHeight="1" x14ac:dyDescent="0.25">
      <c r="A36" s="1"/>
      <c r="B36" s="3"/>
      <c r="C36" s="23"/>
      <c r="D36" s="23"/>
      <c r="E36" s="42" t="s">
        <v>19</v>
      </c>
      <c r="F36" s="42"/>
      <c r="G36" s="42"/>
      <c r="H36" s="42"/>
      <c r="I36" s="34">
        <f>I12+I21+I31</f>
        <v>70306.100000000006</v>
      </c>
      <c r="J36" s="30"/>
      <c r="K36" s="30"/>
    </row>
    <row r="37" spans="1:11" ht="16.5" customHeight="1" x14ac:dyDescent="0.25">
      <c r="A37" s="1" t="s">
        <v>21</v>
      </c>
      <c r="B37" s="2">
        <f>D8+D17+D27</f>
        <v>1115904</v>
      </c>
      <c r="C37" s="2"/>
      <c r="D37" s="3"/>
      <c r="E37" s="42" t="s">
        <v>20</v>
      </c>
      <c r="F37" s="42"/>
      <c r="G37" s="42"/>
      <c r="H37" s="42"/>
      <c r="I37" s="35">
        <f>I36/1.23</f>
        <v>57159.430894308949</v>
      </c>
      <c r="J37" s="31"/>
      <c r="K37" s="31"/>
    </row>
    <row r="38" spans="1:11" ht="16.95" customHeight="1" x14ac:dyDescent="0.25">
      <c r="A38" s="24" t="s">
        <v>22</v>
      </c>
      <c r="B38" s="2">
        <f>D11</f>
        <v>5387400</v>
      </c>
      <c r="C38" s="3"/>
      <c r="D38" s="3"/>
      <c r="E38" s="42" t="s">
        <v>25</v>
      </c>
      <c r="F38" s="42"/>
      <c r="G38" s="42"/>
      <c r="H38" s="42"/>
      <c r="I38" s="36">
        <f>ROUND(I37*0.2,2)</f>
        <v>11431.89</v>
      </c>
      <c r="J38" s="31"/>
      <c r="K38" s="31"/>
    </row>
    <row r="39" spans="1:11" ht="16.95" customHeight="1" x14ac:dyDescent="0.25">
      <c r="E39" s="42" t="s">
        <v>26</v>
      </c>
      <c r="F39" s="42"/>
      <c r="G39" s="42"/>
      <c r="H39" s="42"/>
      <c r="I39" s="35">
        <f>I37+I38</f>
        <v>68591.320894308941</v>
      </c>
      <c r="J39" s="31"/>
      <c r="K39" s="31"/>
    </row>
    <row r="40" spans="1:11" ht="19.5" customHeight="1" x14ac:dyDescent="0.25">
      <c r="A40" s="25"/>
      <c r="B40" s="25"/>
      <c r="C40" s="25"/>
      <c r="D40" s="25"/>
      <c r="E40" s="42" t="s">
        <v>27</v>
      </c>
      <c r="F40" s="42"/>
      <c r="G40" s="42"/>
      <c r="H40" s="42"/>
      <c r="I40" s="36">
        <f>ROUND(I39*1.23,2)</f>
        <v>84367.32</v>
      </c>
      <c r="J40" s="30"/>
      <c r="K40" s="30"/>
    </row>
    <row r="43" spans="1:11" ht="15" customHeight="1" x14ac:dyDescent="0.25">
      <c r="A43" s="40" t="s">
        <v>30</v>
      </c>
      <c r="B43" s="40"/>
      <c r="C43" s="40"/>
      <c r="D43" s="40"/>
      <c r="E43" s="40"/>
      <c r="F43" s="40"/>
      <c r="G43" s="40"/>
      <c r="H43" s="40"/>
      <c r="I43" s="40"/>
    </row>
    <row r="44" spans="1:11" x14ac:dyDescent="0.25">
      <c r="A44" s="40"/>
      <c r="B44" s="40"/>
      <c r="C44" s="40"/>
      <c r="D44" s="40"/>
      <c r="E44" s="40"/>
      <c r="F44" s="40"/>
      <c r="G44" s="40"/>
      <c r="H44" s="40"/>
      <c r="I44" s="40"/>
    </row>
    <row r="45" spans="1:11" x14ac:dyDescent="0.25">
      <c r="A45" s="40"/>
      <c r="B45" s="40"/>
      <c r="C45" s="40"/>
      <c r="D45" s="40"/>
      <c r="E45" s="40"/>
      <c r="F45" s="40"/>
      <c r="G45" s="40"/>
      <c r="H45" s="40"/>
      <c r="I45" s="40"/>
    </row>
    <row r="46" spans="1:11" x14ac:dyDescent="0.25">
      <c r="A46" s="40"/>
      <c r="B46" s="40"/>
      <c r="C46" s="40"/>
      <c r="D46" s="40"/>
      <c r="E46" s="40"/>
      <c r="F46" s="40"/>
      <c r="G46" s="40"/>
      <c r="H46" s="40"/>
      <c r="I46" s="40"/>
    </row>
  </sheetData>
  <mergeCells count="8">
    <mergeCell ref="A2:I2"/>
    <mergeCell ref="A43:I46"/>
    <mergeCell ref="E1:I1"/>
    <mergeCell ref="E37:H37"/>
    <mergeCell ref="E36:H36"/>
    <mergeCell ref="E38:H38"/>
    <mergeCell ref="E39:H39"/>
    <mergeCell ref="E40:H4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2020-12-07T07:48:43Z</dcterms:modified>
</cp:coreProperties>
</file>